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8130"/>
  </bookViews>
  <sheets>
    <sheet name="NOMINA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2" i="1" l="1"/>
  <c r="L18" i="1"/>
  <c r="L32" i="1" s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17" i="1"/>
  <c r="K18" i="1" l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17" i="1"/>
  <c r="K32" i="1" s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7" i="1"/>
  <c r="F28" i="1"/>
  <c r="M28" i="1" s="1"/>
  <c r="F31" i="1"/>
  <c r="M31" i="1" s="1"/>
  <c r="F30" i="1"/>
  <c r="M30" i="1" s="1"/>
  <c r="F21" i="1"/>
  <c r="M21" i="1" s="1"/>
  <c r="F22" i="1"/>
  <c r="M22" i="1" s="1"/>
  <c r="F23" i="1"/>
  <c r="M23" i="1" s="1"/>
  <c r="F24" i="1"/>
  <c r="M24" i="1" s="1"/>
  <c r="F25" i="1"/>
  <c r="M25" i="1" s="1"/>
  <c r="F26" i="1"/>
  <c r="M26" i="1" s="1"/>
  <c r="F27" i="1"/>
  <c r="M27" i="1" s="1"/>
  <c r="F29" i="1"/>
  <c r="M29" i="1" s="1"/>
  <c r="F20" i="1"/>
  <c r="M20" i="1" s="1"/>
  <c r="F19" i="1"/>
  <c r="M19" i="1" s="1"/>
  <c r="F18" i="1"/>
  <c r="M18" i="1" s="1"/>
  <c r="F17" i="1"/>
  <c r="M17" i="1" l="1"/>
  <c r="M32" i="1" s="1"/>
  <c r="F32" i="1"/>
  <c r="J32" i="1"/>
  <c r="N32" i="1" s="1"/>
  <c r="H32" i="1"/>
  <c r="G32" i="1"/>
  <c r="I31" i="1"/>
  <c r="I29" i="1"/>
  <c r="I27" i="1"/>
  <c r="I25" i="1"/>
  <c r="I23" i="1"/>
  <c r="I21" i="1"/>
  <c r="I19" i="1"/>
  <c r="I17" i="1"/>
  <c r="I30" i="1"/>
  <c r="I28" i="1"/>
  <c r="I26" i="1"/>
  <c r="I24" i="1"/>
  <c r="I22" i="1"/>
  <c r="I20" i="1"/>
  <c r="I18" i="1"/>
  <c r="N17" i="1"/>
  <c r="O17" i="1" s="1"/>
  <c r="N30" i="1"/>
  <c r="O30" i="1" s="1"/>
  <c r="N28" i="1"/>
  <c r="O28" i="1" s="1"/>
  <c r="N26" i="1"/>
  <c r="O26" i="1" s="1"/>
  <c r="N24" i="1"/>
  <c r="O24" i="1" s="1"/>
  <c r="N22" i="1"/>
  <c r="O22" i="1" s="1"/>
  <c r="N20" i="1"/>
  <c r="O20" i="1" s="1"/>
  <c r="N18" i="1"/>
  <c r="O18" i="1" s="1"/>
  <c r="N31" i="1"/>
  <c r="N29" i="1"/>
  <c r="N27" i="1"/>
  <c r="O27" i="1" s="1"/>
  <c r="N25" i="1"/>
  <c r="N23" i="1"/>
  <c r="N21" i="1"/>
  <c r="N19" i="1"/>
  <c r="O19" i="1" s="1"/>
  <c r="O21" i="1" l="1"/>
  <c r="O29" i="1"/>
  <c r="O23" i="1"/>
  <c r="O31" i="1"/>
  <c r="I32" i="1"/>
  <c r="O32" i="1" s="1"/>
  <c r="O25" i="1"/>
</calcChain>
</file>

<file path=xl/sharedStrings.xml><?xml version="1.0" encoding="utf-8"?>
<sst xmlns="http://schemas.openxmlformats.org/spreadsheetml/2006/main" count="64" uniqueCount="50">
  <si>
    <t>DISTRIBUCIONES FELCO LTDA</t>
  </si>
  <si>
    <t>BONIFICACION:</t>
  </si>
  <si>
    <t>FONDO DE SOLIDARIDAD:</t>
  </si>
  <si>
    <t>AUXILIO DE TRANSPORTE:</t>
  </si>
  <si>
    <t>SALRIO MINIMO VIGENTE:</t>
  </si>
  <si>
    <t>NOMINA MES:</t>
  </si>
  <si>
    <t>MARZO</t>
  </si>
  <si>
    <t>SALUD</t>
  </si>
  <si>
    <t>PENSION</t>
  </si>
  <si>
    <t>COMITÉ</t>
  </si>
  <si>
    <t>Hasta 2 salarios minimos-sobre el sueldo basico</t>
  </si>
  <si>
    <t>mas de 4 salarios minimos-sobre el basico</t>
  </si>
  <si>
    <t>a los vendedores- sobre el basico</t>
  </si>
  <si>
    <t>PATRONO</t>
  </si>
  <si>
    <t>TRABAJADOR</t>
  </si>
  <si>
    <t>sobre el basico</t>
  </si>
  <si>
    <t xml:space="preserve">TIPO </t>
  </si>
  <si>
    <t>EMPLEADO</t>
  </si>
  <si>
    <t>V</t>
  </si>
  <si>
    <t>A</t>
  </si>
  <si>
    <t>S</t>
  </si>
  <si>
    <t>ALVAREZ DIEGO</t>
  </si>
  <si>
    <t>ALVAREZ RUTH</t>
  </si>
  <si>
    <t>BARCO LUCIA</t>
  </si>
  <si>
    <t>BAUTISTA CECILIA</t>
  </si>
  <si>
    <t>CARILLO MARIA C</t>
  </si>
  <si>
    <t>CARVAJAL MARITZA</t>
  </si>
  <si>
    <t>CHACON JORGE</t>
  </si>
  <si>
    <t>FONSECA MARINA</t>
  </si>
  <si>
    <t>HERNANDEZ JUAN C</t>
  </si>
  <si>
    <t>LIZARAZO ALFONSO</t>
  </si>
  <si>
    <t>LOPEZ CAROLINA</t>
  </si>
  <si>
    <t>PEREZ JAIMES</t>
  </si>
  <si>
    <t>PINEDA JOSE MIGUEL</t>
  </si>
  <si>
    <t>SANCHEZ FABIO</t>
  </si>
  <si>
    <t>ZARATE ROSALBA</t>
  </si>
  <si>
    <t>BASICO</t>
  </si>
  <si>
    <t xml:space="preserve">PENSION </t>
  </si>
  <si>
    <t>NETO PAGADO</t>
  </si>
  <si>
    <t>SOLI</t>
  </si>
  <si>
    <t>DIAS TRBDOS</t>
  </si>
  <si>
    <t xml:space="preserve">B/CION </t>
  </si>
  <si>
    <t>DCIDO</t>
  </si>
  <si>
    <t>AXLIO TRANS</t>
  </si>
  <si>
    <t>NRO</t>
  </si>
  <si>
    <t xml:space="preserve">TOTAL </t>
  </si>
  <si>
    <t xml:space="preserve">               DEVENGADO</t>
  </si>
  <si>
    <t>DEDUCIDOS</t>
  </si>
  <si>
    <t>COT SCIAL</t>
  </si>
  <si>
    <t>TOTAL D/GDOS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</si>
</sst>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240A]\ #,##0"/>
    <numFmt numFmtId="165" formatCode="&quot;$&quot;\ #,##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Arial"/>
      <family val="2"/>
    </font>
    <font>
      <sz val="14"/>
      <color rgb="FF222222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64" fontId="1" fillId="0" borderId="0" xfId="0" applyNumberFormat="1" applyFont="1" applyAlignment="1">
      <alignment vertical="center" wrapText="1"/>
    </xf>
    <xf numFmtId="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Border="1"/>
    <xf numFmtId="10" fontId="1" fillId="0" borderId="1" xfId="0" applyNumberFormat="1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textRotation="1" wrapText="1" shrinkToFi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vertical="center"/>
    </xf>
    <xf numFmtId="0" fontId="5" fillId="4" borderId="6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165" fontId="5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0" fontId="5" fillId="4" borderId="8" xfId="0" applyFont="1" applyFill="1" applyBorder="1"/>
    <xf numFmtId="0" fontId="5" fillId="4" borderId="9" xfId="0" applyFont="1" applyFill="1" applyBorder="1"/>
    <xf numFmtId="165" fontId="5" fillId="4" borderId="9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4" fontId="5" fillId="4" borderId="9" xfId="0" applyNumberFormat="1" applyFont="1" applyFill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google.es/imgres?q=logo+distribuciones&amp;um=1&amp;hl=es&amp;biw=1280&amp;bih=906&amp;tbm=isch&amp;tbnid=nf3yJfznbDz-AM:&amp;imgrefurl=http://www.tribulinux.com/distribuciones-fedora-11-leonidas-ya-disponible.html&amp;docid=1F6gzmbfWJ5L0M&amp;imgurl=http://www.tribulinux.com/wp-content/uploads/2009/06/fedora-logo.png&amp;w=332&amp;h=328&amp;ei=v6yZT7GHM8TZgQfL4IjVBg&amp;zoom=1&amp;iact=hc&amp;vpx=176&amp;vpy=332&amp;dur=137&amp;hovh=223&amp;hovw=226&amp;tx=87&amp;ty=115&amp;sig=104640244393803641052&amp;page=1&amp;tbnh=163&amp;tbnw=142&amp;start=0&amp;ndsp=20&amp;ved=1t:429,r:5,s:0,i:7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12</xdr:col>
      <xdr:colOff>476250</xdr:colOff>
      <xdr:row>12</xdr:row>
      <xdr:rowOff>133350</xdr:rowOff>
    </xdr:to>
    <xdr:sp macro="" textlink="">
      <xdr:nvSpPr>
        <xdr:cNvPr id="1025" name="rg_hi" descr="data:image/jpeg;base64,/9j/4AAQSkZJRgABAQAAAQABAAD/2wCEAAkGBhQQDxQPDxQUEA8VFBUPEBUQFA8VDxAPFBQVFBUQFxQXHSYeFxklGRQUHy8gIycpLCwsFR49NTAqNSYtLCkBCQoKDgwOGg8PGjAlHyIuLCotMCwsLCksLy8sLCwsKTAtKS8sKS0sLCwpLCwqLCwsKSwsNCwsLCwsLCwsLCksLP/AABEIAN8A4gMBIgACEQEDEQH/xAAcAAEAAgIDAQAAAAAAAAAAAAAABgcFCAEDBAL/xABLEAABAwIACQULCQYFBQAAAAABAAIDBBEFBgcSITFBUWETInGBkRcyNEJUk6Gxs8HSFCNSYnJzdKLRJEOCksLDFiUzNVMVY6Oy8P/EABsBAQACAwEBAAAAAAAAAAAAAAAEBQECAwYH/8QALREAAgICAAUCBgICAwAAAAAAAAECAwQREiExMlEUcQUTIjNBkWGBQqEjscH/2gAMAwEAAhEDEQA/ALxREQBERAEREAREQBERAEXBco/hXH+hpiRLUMLxrbFeR/QQy9j02W0YuXJI1clHm2SFFWddlxp2m0EEsvF5ZGDx0Zx9Sws+XOc/6dPE37TpHeqy7rFtf4OLyql+S5kVHuy21uyOmH8Ex/uLsiy4VQ76Gnd0CVv9RW3o7TT1dZdiKpqPLr/zUvSYpf6XN96keDcrlBNoc98Dt0zCB/MzOC5yx7I9UdI5FcujJsi89HhCOZufDIyVn0o3Nc3tC9F1wO4REQBERAEREAREQBERAEREAREQBERAES6j+NmOkGDo86Y50jgTHEy3KP4/Vbfxj6dSzGLk9IxKSitszk87WNL3kNYBdznEBrQNpJ0AKu8Zss0MN46JvymTVnuu2AHh4z+qw4qtcasd6jCL/nnZkIN2QsJETdxP03cT1WUfVnVhpc5lbbmN8oGcw5jpV1t+XmcWH92zmRDhmN19dysHdEU5RUVpEFycnthERZNQiIsgIiWWAeiiwhJA/lIZHxPHjRuc13aNan+LmWeeKzKxoqY9We2zJxx0c13YOlVzZcLnOuE+5HSFsodrNm8X8aqeuZn00gcRpcw6JWfaYdI6dXFZdap0da+GRssT3RyN0tcwkOHWFbuJOV1spbT4QLY5DZrZhojedgeNTDx1dCrbsRw5x5osqctS5S5Ms9Fw119S5UImhERAEREAREQBERAEREAQooxj1jmzBtPnaHVD7tgYdRdtkd9UenQNq2jFyekaykorbPJj9lBZg5nJx2kq3C7GeLG0/vH8Nw2qiMIYRkqJXTTvMkrjdznHSf0HAal811a+aR00rjJI8lz3O1uJ/wDtS6FdU0qpfyU11ztf8BERdyOEREAREssgLMYv4pVNc7Npoy5oNnPdzYmdLzt4C54KVZPMmhrLVVUC2l1saLh9RbbfW1nHWdm9XVR0bIo2xRNbHG0Wa1gAa0bgAoN+UoPhjzZNpxXP6pdCtMD5D4wAayZ0jtrYAGMHDOdcnsCk9NkwwcwW+TNfxkfK4ntdbsClSKvlfZLqywjRXHoiNSZN8HOFjSxj7Jkae0OWDwpkXo5AeQdLTu2WdyjB1P0/mVgosK6xdJMy6YPqjXzGTJhV0QMgaKiAaS+G5LRvdH3w6rjiogtsSq8x8yXMqQ6oo2tiqu+cwWbHP7mv46jt3qbTmb5T/ZCuw9c4foieTzKY6kLaascX0vesebl1P7zHw2bNGhXbFKHAOaQ5pALSDcFp0gg7QtU5Yy1xa4FrmktcDoc0jQQRsKsbJZj+YHihqnfMONoHuP8AovJ7wn6BPYTuOjOTjbXHAxjZGvokXSi4uuVWFmEREAREQBERAERcFAebCeEWU8L55jmxxtL3ngNg3k6gOK1txoxikr6p9RLovzY230RxA81g9+8kqe5aMaM57cHxnmttLUW2uIvHH1DndbdyqxW2HVwx431ZVZdvFLgXRBERTSCEREAREQBS3Jzif/1Cq+cH7NFZ82vn3PNivxsb8AeCiS2KydYA+SYOiaRaWQcvLvz3gEN6m5o6lGybflw5dWSsarjnz6IkscQaA1oAaBYAAAADUANgX2i+JZQxpc4hrWgucSbANAuSTsFlSlyfZWGwnjjR0zs2eoiY4a252c8dLW3IVS49ZUJap7oKNzoqUc0ubdss/EnW1m4DXt3CAKwrwm1ub0QLMxJ6gtmx9NlFwfI7NbVRg/XzmDteAFIIpg4BzSHNOkFpBBG8Ea1qhdZzFjHGowe/OgfeO/PieSYnjbo8U8RpW08Ll9L/AGawzef1I2WXFlH8Xcd6ashErJGxu1Pjlc1r2O2jToPSF3YWxsggZfPbI+3NZG4OJPEjQBxUH5U2+HXMlSyaox4nJa9yqMq2B2itlmjGnmukA23aCXdP6qAKxsIVRnkfJJpLyS7dY7Oi2hQCvpuTkdHuOj7OsHsXoFW4RSfg8vj5SunP3bXs2Xbkpxz+WQfJpnXqYQLE65YdQfxI0A9R2qerV/F7Db6KqjqY++Y65Gx7Docw9IuOxbMYPrWTxMmiOdHI0PYd7XC4VNlVcEtroz0mLbxx0+qPQiIohLCIiAIiIAvLhXCDaeCSeTvI2OkdxDRe3SdXWvUq9y0YX5KhbTtNnTyAO+7js8/mzF0rhxyUTnZPgi5FMYSr3VE0k8mmSR7pHdLjew4DV1LzIiv+hQt7CIiGAiIgCIiA92AqLl6uCHWJJY4z0OeAfRdbRtC1txBbfClJf/maey59y2SCq85/UkWmEvpbOVXeWfDxhpGUrDZ1Q459tfIx2Lh1uc0dF1YipfLi79sgGzkCesyO/QLhjRUrFs75MnGt6K1REV2UgREQGWxdq8yYM8V/NP2hpB93WpWoNg+/LR2157bdoU5K71vkUnxGKViflHCjGNEVpWu+k30g29VlJ1Hsa9cfQ/8ApWZ9DlgPVy/swCufIrjBylPJRvPOhPKR318i86R1Pv8AzhUwpPk3wv8AJsJwOJsyR3yd+7Nk5o7H5h6lAyIcdbR6fHnwWJmxYRAioy8CIiAIiIAqOy1YQz8IMhvoihGj68hLj6AxXitccotVymFap26Tk/Ntaz1tKmYS3ZvwiHmPVeiNoiK3KgIiIAiIgCIiAkGT/wD3Wk++HqK2RC1uyf8A+60n3w9RWyIVXnd69i1wux+5yqWy4+GQfcH2jldKpbLj4ZB9x/ccuWJ91HTL+0ytkRFclMEReqhwc+Y2YNG1x70dfuWTEpKK2z14u0mfMHeKznHp1Ae/qUrXRQ0TYWBjekna529d6kRWkecyrvnWbXT8BRnGmW8rW/Rbp6ST7gFJibC50AaT0KD19Tykjn7zo+zqHoWtj5Ej4dDdjl4POvqN5aQ4awQR0jSPSvlFwL02owXWCaCKYapI2Sjoe0O969SjGTWq5TBNMdoYY/5HuaPQApOvPTXDJo9BB8UUwiItTYIiIAtY8a352EKp2+om9o5bOLWDGfw6p/ES+0crDB7mQM7tRjERFZlWF6KTB75TZjb7zqaOtZHA+AuUtJJoZsG1/wCgUljjDRmtAAGoDQF0jDfUr8jOVb4Yc3/owdPisNcjz0M/U/ovazF+EeKT0ud7lkV2Uw57b6s5t+i4XThSRVyyrpvu/wDCS4uZJ6Z8YlqmG7gHNjD5BZp1Zxve9tmxZ3uWYN8mHnan41KmhfS83PIsm97Pe04tdcFHW/5fNkboMndDBKyaGAMlYc5juUqDZ2+xeQetSQIi5Sk5dWSIxUeiCw+HcUqWuLXVUQlcwENOdI1wB0kXYQSOBWYRYTae0ZaTWmRPuWYN8mHnan414MKZIqJ7TyDDFJbm3fM5hO4guuOm6na4XWN9ie+JnGePXNcLX65f7RQsmL0cT3MdEA9pLXB2cbEGx1lelrQBYCw3DQFncdgPl0tvqXtvzG3WCXpKnxQUvKPn2UpRtlBtvTa5+4RLLFYWw4Irsjs6T8rOneeC3b0c66pWS4Yo6cY8J5reRaece/tsbu61GyVy95JJJuTpJ2kr5UeT2z0dFKphwoIiLU7F+5IH3wTGN0ko6PnCbelTVQvJEy2CYuMkp/8AI4e5TRUN33Je5fU/bXsERFyOoREQBawYz+HVP4iX2jls+tYMZ/Dqn8RN7RysMHuZAzu1GMWTwHg3lX3d3jdLvrHY1YwBTbBlHyUTWbbXd9o6/wBOpW0Ftnn8y51V8urPVbciLhzgBc6ANJJ1AKQee6nK6patjO/e1vS4AqOYUw+55LYiWx6rjvnceAWIJXJ2eCzq+HuS3N6L3xdymUxjEdTMxkjRm55N2PA1Ekais7/jqg8rg841a13S6rZ4cJPa5HpKcqyuKi+evz+TZyhxrpJ3iKGohkkN81rJGlxtpNht0LKgrW7J+f8ANaT74eorZAKBkUqqSSLHHtdsds5WOwljFTUzgyonjhcRnNEj2tJbe1xfZcLIqlsuPhkH3H9xy1prVk+Fm11jrhxIsz/HVB5XT+cYvBhPKVRRNJjmZM/xWsPNvxdqAWvV1xdWEcKCfNsrp5ljWo8ieVuMMcj3SSStLnEudY7T0bFj58ZIm97nPPAWHaVE7rm6sONpaRSegrb4pNsyddjBJJoHzbdze+I4uWLKItW99SZCuNa1FaCIiwbhAi7IIS9wY3S5xDG/acbD0lDJsTk5peTwVStOi8fKecc54PY4KSrz0FKIoY4m6mMbGOhrQ0epeheem+KTZ6CC1FIIiLU2CIiALWDGfw6p/ETe0ctn1rBjP4dU/iJfaOVhg9zIGd2o82DIs+ZjTqLhfoGk+pTZRDAHhDP4v/UqXq6r6HkPiT/5Ev4CwuM9ZmsbEPG0u+yNnWfUs0otjMfnhuzBb0rM3yOODBSuW/xzMQiIo56EIiICQZP/APdaT74eorZELW/J8P8ANaT70eorZAKqzu9exa4XY/c5VLZcfDIPuP7jldKpXLif22Af9i/bI/8ARc8T7qOmX9plboiK5KYIiIAiIgCIiAKW5L8D/KMJxXF2RXqH/wAHefnLOxRJXfkaxf5GjdVPFn1B5u8QMuG9ri49i4ZM+Ct/okY8OOxFhBcoioy7CIiAIiIAtYMZ/Dqn8RL7Ry2fWsGM3h1T+Il9o5WGD3MgZ3ajowRLmzxnZnAdt2+9TRQBptpHT1qc0NSJY2vG0aeDtvpVzW/weU+JQ5xn/R3LA40Uuhso2cx3C+ke9W3iziOzkxLVAuc4ZwZchrWnVnW0krMYQxJpJo3RuhDQRa8d2uHEcVDtzq0+HqSsP4TkLVvJfw+ujWpFJ8csRJ8HSEkGSmJ+bmaObbY1/wBB3oOzhGF0jJSW0T5RcXphEWYxaxVnwhKI6dptfnyOuIohvc7fwGkrLkorbEYuT0iT5G8BmWvNSR83A0m+zlZAWNb/ACl57FeaxOLGLkdBTNp4dIHOe499JIdbz+mwALLKkvs+ZPZdUV/LhoFUNljreUwoWA/6UUcZ4E50hH5wrzrKpsUbpZDmsY0veTqDWgknsC1gw1hM1NTLUO1yPdJbcCdDeoWHUu+FHcnLwcM2WoqPk8SIitSqCIiAIiIAiLlrbmw0nYBrJ3IDL4p4vOr6yOmbcNJzpXDxIm6Xu6baBxIWytNTNjY2NgDWNaGMA1Na0WA7Aojk0xN+QU2fKP2qYB0t9cbfFh6tZ4ngpmqbKt+ZLS6Iucargjt9WERFFJQREQBERAFrBjP4dU/iJfaOWz61gxm8OqfxEvtHKwwe5kDO7UYxZzFfCgjkEch+bc4HTqDr6eohYNArRPRUWVqyPCzbBh0aNWzoX0qnycZUGhraKudm2AZDM7vSNQZIdmwB2rerXDr6RqXn7K5VvTPQ1WKyO0fMkYcC1wDmnQQQCCNxB1qLYQyX4PmJcYBG46TyLnxg/wAIOb6FLEWsZyj2vRvKMZdUQ6kyTYPjN+RdJwlkkc3suAetSulpGRMEcTGxsGprGhrR0ALuRZlOUu5iMIx6ILi6EqAY/ZTmUjXU9KRJV965wsY6fidjn/V2bdxQhKb1ExOagtyMVlhxyAb/ANOhdzjZ1SQe9aNLYek6CeFt6qJfc0znuL3kuc4lzi4kuc46SSdpuvhXlVarjwopLbHZLbCIi6HIIiIAiIEByrXyVZPjduEKptvGpY3DsncD+Ude5dWTzJaXFtXhBtm6HRQOGl20PkG7c3bt3G3gLKuycn/CH9lljY3+cjkIiKtLEIiIAiIgCIiALWDGfw6p/ES+0ctn1rNjhSujwhVMeLO5eQ9LXOLmnoIcD1qwwe5kDO7UYZERWZVhSrFfKPVUADGuE0A/dS3IaNzHa2dGkcFFUWsoRktSRvGbi9xZemCMslHKAJ8+mftz2l8d+D2ae0BSWmxyopBdlXTnpljB6wSCFrMubqJLCg+j0S45s11Rs3LjbRsF3VVOB99F6rqP4Vyu0EIOY99Q7YIWm1/tPsPWqEBXCwsKC6sSzZvoicYy5WaqrBji/ZYToIjJMrhuMmgj+EBQclEUyEIwWooiTnKb3JhERbGgREQBFlMEYs1NWbU0Mko1ZwbaMdLzzR2qxMXMimkPr5OPJQH0OkP9I61ysuhX1Z2hTOfRFa4IwJNVyiKmjdK/bmjQ0fSc46GjiVc+JOSyKjzZ6nNnqhpbovDCfqg9876x6gFMMF4HhpYxFTxtijGxgtc7ydbjxK9qrLsqU+S5IsqcWMOb5s4AXKIohLCIiAIiIAiIgCIiAKJY5ZOocJESEmGoAzRIwAhzRqa9p7619BuD6lLUW0ZOL3E1lFSWpFPHIVJ5UzzT/iTuFS+VR+af8SuFF39Xb5OHpavBT3cKl8qj80/4k7hUvlUfmn/ErhRPV2+R6WrwU93CpfKo/NP+JO4VL5VH5p/xK4UT1dvkelq8FPdwqXyqPzT/AIk7hUvlUfmn/ErhRZ9Xb5HpavBT3cKl8qj80/4k7hUvlUfmn/ErhRY9Xb5HpavBT3cKl8qj80/4l3x5CT41X/LDf1vVtInqrfP/AEPS1eCuKPIhSt0yyzy8BybGnsBPpUjwZk8oacgx0zHOGp0t5HX38+4B6FJEXOV1kurOkaYR6I+WMAFgAANQGodS+rIi5HUIiIAiIgCIiAIiIAiIgCIiAIiIAiIgCIiAIiIAiIgCIiAIiIAiIgCIiAIiIAiIgCIiAIiIAiIgP//Z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6010275" y="381000"/>
          <a:ext cx="2152650" cy="212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495301</xdr:colOff>
      <xdr:row>0</xdr:row>
      <xdr:rowOff>0</xdr:rowOff>
    </xdr:from>
    <xdr:to>
      <xdr:col>12</xdr:col>
      <xdr:colOff>495301</xdr:colOff>
      <xdr:row>11</xdr:row>
      <xdr:rowOff>171335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00726" y="0"/>
          <a:ext cx="2381250" cy="2352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I7" sqref="I7"/>
    </sheetView>
  </sheetViews>
  <sheetFormatPr baseColWidth="10" defaultRowHeight="15" x14ac:dyDescent="0.25"/>
  <cols>
    <col min="1" max="1" width="4.140625" customWidth="1"/>
    <col min="2" max="2" width="5.140625" customWidth="1"/>
    <col min="3" max="3" width="17.5703125" bestFit="1" customWidth="1"/>
    <col min="4" max="4" width="9.85546875" bestFit="1" customWidth="1"/>
    <col min="5" max="5" width="9.42578125" bestFit="1" customWidth="1"/>
    <col min="6" max="6" width="10.85546875" bestFit="1" customWidth="1"/>
    <col min="7" max="7" width="11.140625" bestFit="1" customWidth="1"/>
    <col min="8" max="8" width="11.42578125" customWidth="1"/>
    <col min="9" max="9" width="10.5703125" bestFit="1" customWidth="1"/>
    <col min="10" max="10" width="6.140625" hidden="1" customWidth="1"/>
    <col min="11" max="11" width="16.42578125" customWidth="1"/>
    <col min="12" max="12" width="8.7109375" customWidth="1"/>
    <col min="13" max="14" width="9.140625" customWidth="1"/>
    <col min="15" max="15" width="10" customWidth="1"/>
  </cols>
  <sheetData>
    <row r="1" spans="1:16" ht="15" customHeight="1" x14ac:dyDescent="0.25">
      <c r="A1" s="1"/>
      <c r="B1" s="1"/>
      <c r="C1" s="1"/>
      <c r="D1" s="1"/>
      <c r="E1" s="12" t="s">
        <v>0</v>
      </c>
      <c r="F1" s="12"/>
      <c r="G1" s="12"/>
      <c r="H1" s="12"/>
      <c r="I1" s="1"/>
      <c r="J1" s="1"/>
      <c r="K1" s="1"/>
      <c r="L1" s="1"/>
      <c r="M1" s="1"/>
      <c r="N1" s="1"/>
      <c r="O1" s="1"/>
      <c r="P1" s="1"/>
    </row>
    <row r="2" spans="1:16" x14ac:dyDescent="0.25">
      <c r="A2" s="1"/>
      <c r="B2" s="1"/>
      <c r="C2" s="1" t="s">
        <v>5</v>
      </c>
      <c r="D2" s="2" t="s">
        <v>6</v>
      </c>
      <c r="E2" s="1"/>
      <c r="F2" s="1"/>
      <c r="G2" s="1"/>
      <c r="H2" s="1"/>
      <c r="I2" s="1"/>
      <c r="J2" s="3"/>
      <c r="K2" s="1"/>
      <c r="L2" s="1"/>
      <c r="M2" s="1"/>
      <c r="N2" s="1"/>
      <c r="O2" s="1"/>
      <c r="P2" s="1"/>
    </row>
    <row r="3" spans="1:16" ht="18" x14ac:dyDescent="0.25">
      <c r="A3" s="1"/>
      <c r="B3" s="1"/>
      <c r="C3" s="1" t="s">
        <v>4</v>
      </c>
      <c r="D3" s="4">
        <v>556700</v>
      </c>
      <c r="E3" s="1"/>
      <c r="F3" s="1"/>
      <c r="G3" s="1"/>
      <c r="H3" s="1"/>
      <c r="I3" s="1"/>
      <c r="J3" s="1"/>
      <c r="K3" s="18"/>
      <c r="L3" s="1"/>
      <c r="M3" s="1"/>
      <c r="N3" s="1"/>
      <c r="O3" s="1"/>
      <c r="P3" s="1"/>
    </row>
    <row r="4" spans="1:16" x14ac:dyDescent="0.25">
      <c r="A4" s="1"/>
      <c r="B4" s="1"/>
      <c r="C4" s="1" t="s">
        <v>3</v>
      </c>
      <c r="D4" s="4">
        <v>67800</v>
      </c>
      <c r="E4" s="1"/>
      <c r="F4" s="1"/>
      <c r="G4" s="1"/>
      <c r="H4" s="1"/>
      <c r="I4" s="1"/>
      <c r="J4" s="1"/>
      <c r="L4" s="1"/>
      <c r="M4" s="1"/>
      <c r="N4" s="1"/>
      <c r="O4" s="1"/>
      <c r="P4" s="1"/>
    </row>
    <row r="5" spans="1:16" x14ac:dyDescent="0.25">
      <c r="A5" s="1"/>
      <c r="B5" s="1"/>
      <c r="C5" s="1" t="s">
        <v>2</v>
      </c>
      <c r="D5" s="5">
        <v>0.01</v>
      </c>
      <c r="E5" s="1"/>
      <c r="F5" s="1"/>
      <c r="G5" s="1"/>
      <c r="H5" s="1"/>
      <c r="I5" s="1"/>
      <c r="J5" s="1"/>
      <c r="L5" s="1"/>
      <c r="M5" s="1"/>
      <c r="N5" s="1"/>
      <c r="O5" s="1"/>
      <c r="P5" s="1"/>
    </row>
    <row r="6" spans="1:16" x14ac:dyDescent="0.25">
      <c r="A6" s="1"/>
      <c r="B6" s="1"/>
      <c r="C6" s="1" t="s">
        <v>1</v>
      </c>
      <c r="D6" s="5">
        <v>0.05</v>
      </c>
      <c r="E6" s="1"/>
      <c r="F6" s="1"/>
      <c r="G6" s="1"/>
      <c r="H6" s="1"/>
      <c r="I6" s="1"/>
      <c r="J6" s="1"/>
      <c r="L6" s="1"/>
      <c r="M6" s="1"/>
      <c r="N6" s="1"/>
      <c r="O6" s="1"/>
      <c r="P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L7" s="1"/>
      <c r="M7" s="1"/>
      <c r="N7" s="1"/>
      <c r="O7" s="1"/>
      <c r="P7" s="1"/>
    </row>
    <row r="8" spans="1:16" ht="18.75" customHeight="1" x14ac:dyDescent="0.25">
      <c r="A8" s="1"/>
      <c r="B8" s="1"/>
      <c r="C8" s="1" t="s">
        <v>7</v>
      </c>
      <c r="D8" s="5">
        <v>0.13</v>
      </c>
      <c r="E8" s="1"/>
      <c r="F8" s="16" t="s">
        <v>10</v>
      </c>
      <c r="G8" s="17"/>
      <c r="H8" s="17"/>
      <c r="I8" s="1"/>
      <c r="J8" s="1"/>
      <c r="L8" s="1"/>
      <c r="M8" s="1"/>
      <c r="N8" s="1"/>
      <c r="O8" s="1"/>
      <c r="P8" s="1"/>
    </row>
    <row r="9" spans="1:16" x14ac:dyDescent="0.25">
      <c r="A9" s="1"/>
      <c r="B9" s="1"/>
      <c r="C9" s="1" t="s">
        <v>8</v>
      </c>
      <c r="D9" s="5">
        <v>0.16</v>
      </c>
      <c r="E9" s="1"/>
      <c r="F9" s="16" t="s">
        <v>11</v>
      </c>
      <c r="G9" s="17"/>
      <c r="H9" s="17"/>
      <c r="I9" s="1"/>
      <c r="J9" s="1"/>
      <c r="L9" s="1"/>
      <c r="M9" s="1"/>
      <c r="N9" s="1"/>
      <c r="O9" s="1"/>
      <c r="P9" s="1"/>
    </row>
    <row r="10" spans="1:16" x14ac:dyDescent="0.25">
      <c r="A10" s="1"/>
      <c r="B10" s="1"/>
      <c r="C10" s="1" t="s">
        <v>9</v>
      </c>
      <c r="D10" s="5">
        <v>0.01</v>
      </c>
      <c r="E10" s="1"/>
      <c r="F10" s="16" t="s">
        <v>12</v>
      </c>
      <c r="G10" s="17"/>
      <c r="H10" s="17"/>
      <c r="I10" s="1"/>
      <c r="J10" s="1"/>
      <c r="L10" s="1"/>
      <c r="M10" s="1"/>
      <c r="N10" s="1"/>
      <c r="O10" s="1"/>
      <c r="P10" s="1"/>
    </row>
    <row r="11" spans="1:16" x14ac:dyDescent="0.25">
      <c r="A11" s="1"/>
      <c r="B11" s="1"/>
      <c r="C11" s="1"/>
      <c r="D11" s="5"/>
      <c r="E11" s="1"/>
      <c r="F11" s="1"/>
      <c r="G11" s="1"/>
      <c r="H11" s="1"/>
      <c r="I11" s="1"/>
      <c r="J11" s="1"/>
      <c r="L11" s="1"/>
      <c r="M11" s="1"/>
      <c r="N11" s="1"/>
      <c r="O11" s="1"/>
      <c r="P11" s="1"/>
    </row>
    <row r="12" spans="1:16" ht="15" customHeight="1" x14ac:dyDescent="0.25">
      <c r="A12" s="1"/>
      <c r="B12" s="1"/>
      <c r="C12" s="1"/>
      <c r="D12" s="1"/>
      <c r="E12" s="6" t="s">
        <v>13</v>
      </c>
      <c r="F12" s="7" t="s">
        <v>14</v>
      </c>
      <c r="G12" s="8"/>
      <c r="H12" s="1"/>
      <c r="I12" s="1"/>
      <c r="J12" s="1"/>
      <c r="L12" s="1"/>
      <c r="M12" s="1"/>
      <c r="N12" s="1"/>
      <c r="O12" s="1"/>
      <c r="P12" s="1"/>
    </row>
    <row r="13" spans="1:16" x14ac:dyDescent="0.25">
      <c r="A13" s="1"/>
      <c r="B13" s="1"/>
      <c r="C13" s="1"/>
      <c r="D13" s="1"/>
      <c r="E13" s="9">
        <v>8.5000000000000006E-2</v>
      </c>
      <c r="F13" s="10">
        <v>0.04</v>
      </c>
      <c r="G13" s="8" t="s">
        <v>15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5.75" thickBot="1" x14ac:dyDescent="0.3">
      <c r="A14" s="1"/>
      <c r="B14" s="1"/>
      <c r="C14" s="1"/>
      <c r="D14" s="1"/>
      <c r="E14" s="10">
        <v>0.04</v>
      </c>
      <c r="F14" s="11">
        <v>0.04</v>
      </c>
      <c r="G14" s="8" t="s">
        <v>15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5.75" thickBot="1" x14ac:dyDescent="0.3">
      <c r="A15" s="1"/>
      <c r="B15" s="1"/>
      <c r="C15" s="1"/>
      <c r="D15" s="1"/>
      <c r="E15" s="1"/>
      <c r="F15" s="13" t="s">
        <v>46</v>
      </c>
      <c r="G15" s="14"/>
      <c r="H15" s="15"/>
      <c r="I15" s="1"/>
      <c r="J15" s="13" t="s">
        <v>47</v>
      </c>
      <c r="K15" s="14"/>
      <c r="L15" s="14"/>
      <c r="M15" s="15"/>
      <c r="N15" s="1"/>
      <c r="O15" s="1"/>
      <c r="P15" s="1"/>
    </row>
    <row r="16" spans="1:16" x14ac:dyDescent="0.25">
      <c r="A16" s="19" t="s">
        <v>44</v>
      </c>
      <c r="B16" s="20" t="s">
        <v>16</v>
      </c>
      <c r="C16" s="20" t="s">
        <v>17</v>
      </c>
      <c r="D16" s="21"/>
      <c r="E16" s="20" t="s">
        <v>40</v>
      </c>
      <c r="F16" s="20" t="s">
        <v>36</v>
      </c>
      <c r="G16" s="22" t="s">
        <v>43</v>
      </c>
      <c r="H16" s="23" t="s">
        <v>41</v>
      </c>
      <c r="I16" s="24" t="s">
        <v>49</v>
      </c>
      <c r="J16" s="23" t="s">
        <v>7</v>
      </c>
      <c r="K16" s="23" t="s">
        <v>37</v>
      </c>
      <c r="L16" s="23" t="s">
        <v>39</v>
      </c>
      <c r="M16" s="23" t="s">
        <v>48</v>
      </c>
      <c r="N16" s="23" t="s">
        <v>42</v>
      </c>
      <c r="O16" s="25" t="s">
        <v>38</v>
      </c>
      <c r="P16" s="1"/>
    </row>
    <row r="17" spans="1:16" x14ac:dyDescent="0.25">
      <c r="A17" s="26">
        <v>1</v>
      </c>
      <c r="B17" s="27" t="s">
        <v>18</v>
      </c>
      <c r="C17" s="28" t="s">
        <v>21</v>
      </c>
      <c r="D17" s="29">
        <v>550000</v>
      </c>
      <c r="E17" s="27">
        <v>30</v>
      </c>
      <c r="F17" s="30">
        <f>D17*E17/30</f>
        <v>550000</v>
      </c>
      <c r="G17" s="30">
        <f>IF(D17&lt;$D$3*2,($D$4/30)*E17,0)</f>
        <v>67800</v>
      </c>
      <c r="H17" s="30">
        <f>IF(($B$17="V"),D17*$D$6)</f>
        <v>27500</v>
      </c>
      <c r="I17" s="30">
        <f>D17+G17+H17</f>
        <v>645300</v>
      </c>
      <c r="J17" s="30">
        <f>D17*$F$13</f>
        <v>22000</v>
      </c>
      <c r="K17" s="30">
        <f>D17*$F$14</f>
        <v>22000</v>
      </c>
      <c r="L17" s="30">
        <f>IF((D17&lt;$D$3)*4,D17*$D$5,0)</f>
        <v>5500</v>
      </c>
      <c r="M17" s="30">
        <f>F17*$D$10</f>
        <v>5500</v>
      </c>
      <c r="N17" s="30">
        <f>J17+K17+L17+M17</f>
        <v>55000</v>
      </c>
      <c r="O17" s="31">
        <f>I17-N17</f>
        <v>590300</v>
      </c>
      <c r="P17" s="1"/>
    </row>
    <row r="18" spans="1:16" x14ac:dyDescent="0.25">
      <c r="A18" s="26">
        <v>2</v>
      </c>
      <c r="B18" s="27" t="s">
        <v>18</v>
      </c>
      <c r="C18" s="28" t="s">
        <v>22</v>
      </c>
      <c r="D18" s="29">
        <v>1800000</v>
      </c>
      <c r="E18" s="27">
        <v>30</v>
      </c>
      <c r="F18" s="30">
        <f>D18*E18/30</f>
        <v>1800000</v>
      </c>
      <c r="G18" s="30">
        <f t="shared" ref="G18:G31" si="0">IF(D18&lt;$D$3*2,($D$4/30)*E18,0)</f>
        <v>0</v>
      </c>
      <c r="H18" s="30">
        <f t="shared" ref="H18:H31" si="1">IF(($B$17="V"),D18*$D$6)</f>
        <v>90000</v>
      </c>
      <c r="I18" s="30">
        <f>D18+G18+H18</f>
        <v>1890000</v>
      </c>
      <c r="J18" s="30">
        <f t="shared" ref="J18:J31" si="2">D18*$F$13</f>
        <v>72000</v>
      </c>
      <c r="K18" s="30">
        <f t="shared" ref="K18:K31" si="3">D18*$F$14</f>
        <v>72000</v>
      </c>
      <c r="L18" s="30">
        <f t="shared" ref="L18:L31" si="4">IF((D18&lt;$D$3)*4,D18*$D$5,0)</f>
        <v>0</v>
      </c>
      <c r="M18" s="30">
        <f t="shared" ref="M18:M31" si="5">F18*$D$10</f>
        <v>18000</v>
      </c>
      <c r="N18" s="30">
        <f t="shared" ref="N18:N32" si="6">J18+K18+L18+M18</f>
        <v>162000</v>
      </c>
      <c r="O18" s="31">
        <f t="shared" ref="O18:O32" si="7">I18-N18</f>
        <v>1728000</v>
      </c>
      <c r="P18" s="1"/>
    </row>
    <row r="19" spans="1:16" x14ac:dyDescent="0.25">
      <c r="A19" s="26">
        <v>3</v>
      </c>
      <c r="B19" s="27" t="s">
        <v>19</v>
      </c>
      <c r="C19" s="28" t="s">
        <v>23</v>
      </c>
      <c r="D19" s="29">
        <v>750000</v>
      </c>
      <c r="E19" s="27">
        <v>25</v>
      </c>
      <c r="F19" s="30">
        <f>D19*E19/30</f>
        <v>625000</v>
      </c>
      <c r="G19" s="30">
        <f t="shared" si="0"/>
        <v>56500</v>
      </c>
      <c r="H19" s="30">
        <f t="shared" si="1"/>
        <v>37500</v>
      </c>
      <c r="I19" s="30">
        <f t="shared" ref="I19:I31" si="8">D19+G19+H19</f>
        <v>844000</v>
      </c>
      <c r="J19" s="30">
        <f t="shared" si="2"/>
        <v>30000</v>
      </c>
      <c r="K19" s="30">
        <f t="shared" si="3"/>
        <v>30000</v>
      </c>
      <c r="L19" s="30">
        <f t="shared" si="4"/>
        <v>0</v>
      </c>
      <c r="M19" s="30">
        <f t="shared" si="5"/>
        <v>6250</v>
      </c>
      <c r="N19" s="30">
        <f t="shared" si="6"/>
        <v>66250</v>
      </c>
      <c r="O19" s="31">
        <f t="shared" si="7"/>
        <v>777750</v>
      </c>
      <c r="P19" s="1"/>
    </row>
    <row r="20" spans="1:16" x14ac:dyDescent="0.25">
      <c r="A20" s="26">
        <v>4</v>
      </c>
      <c r="B20" s="27" t="s">
        <v>20</v>
      </c>
      <c r="C20" s="28" t="s">
        <v>24</v>
      </c>
      <c r="D20" s="29">
        <v>550000</v>
      </c>
      <c r="E20" s="27">
        <v>30</v>
      </c>
      <c r="F20" s="30">
        <f>D20*E20/30</f>
        <v>550000</v>
      </c>
      <c r="G20" s="30">
        <f t="shared" si="0"/>
        <v>67800</v>
      </c>
      <c r="H20" s="30">
        <f t="shared" si="1"/>
        <v>27500</v>
      </c>
      <c r="I20" s="30">
        <f t="shared" si="8"/>
        <v>645300</v>
      </c>
      <c r="J20" s="30">
        <f t="shared" si="2"/>
        <v>22000</v>
      </c>
      <c r="K20" s="30">
        <f t="shared" si="3"/>
        <v>22000</v>
      </c>
      <c r="L20" s="30">
        <f t="shared" si="4"/>
        <v>5500</v>
      </c>
      <c r="M20" s="30">
        <f t="shared" si="5"/>
        <v>5500</v>
      </c>
      <c r="N20" s="30">
        <f t="shared" si="6"/>
        <v>55000</v>
      </c>
      <c r="O20" s="31">
        <f t="shared" si="7"/>
        <v>590300</v>
      </c>
      <c r="P20" s="1"/>
    </row>
    <row r="21" spans="1:16" x14ac:dyDescent="0.25">
      <c r="A21" s="26">
        <v>5</v>
      </c>
      <c r="B21" s="27" t="s">
        <v>18</v>
      </c>
      <c r="C21" s="28" t="s">
        <v>25</v>
      </c>
      <c r="D21" s="29">
        <v>550000</v>
      </c>
      <c r="E21" s="27">
        <v>24</v>
      </c>
      <c r="F21" s="30">
        <f t="shared" ref="F21:F29" si="9">D21*E21/30</f>
        <v>440000</v>
      </c>
      <c r="G21" s="30">
        <f t="shared" si="0"/>
        <v>54240</v>
      </c>
      <c r="H21" s="30">
        <f t="shared" si="1"/>
        <v>27500</v>
      </c>
      <c r="I21" s="30">
        <f t="shared" si="8"/>
        <v>631740</v>
      </c>
      <c r="J21" s="30">
        <f t="shared" si="2"/>
        <v>22000</v>
      </c>
      <c r="K21" s="30">
        <f t="shared" si="3"/>
        <v>22000</v>
      </c>
      <c r="L21" s="30">
        <f t="shared" si="4"/>
        <v>5500</v>
      </c>
      <c r="M21" s="30">
        <f t="shared" si="5"/>
        <v>4400</v>
      </c>
      <c r="N21" s="30">
        <f t="shared" si="6"/>
        <v>53900</v>
      </c>
      <c r="O21" s="31">
        <f t="shared" si="7"/>
        <v>577840</v>
      </c>
      <c r="P21" s="1"/>
    </row>
    <row r="22" spans="1:16" x14ac:dyDescent="0.25">
      <c r="A22" s="26">
        <v>6</v>
      </c>
      <c r="B22" s="27" t="s">
        <v>19</v>
      </c>
      <c r="C22" s="28" t="s">
        <v>26</v>
      </c>
      <c r="D22" s="29">
        <v>550000</v>
      </c>
      <c r="E22" s="27">
        <v>30</v>
      </c>
      <c r="F22" s="30">
        <f t="shared" si="9"/>
        <v>550000</v>
      </c>
      <c r="G22" s="30">
        <f t="shared" si="0"/>
        <v>67800</v>
      </c>
      <c r="H22" s="30">
        <f t="shared" si="1"/>
        <v>27500</v>
      </c>
      <c r="I22" s="30">
        <f t="shared" si="8"/>
        <v>645300</v>
      </c>
      <c r="J22" s="30">
        <f t="shared" si="2"/>
        <v>22000</v>
      </c>
      <c r="K22" s="30">
        <f t="shared" si="3"/>
        <v>22000</v>
      </c>
      <c r="L22" s="30">
        <f t="shared" si="4"/>
        <v>5500</v>
      </c>
      <c r="M22" s="30">
        <f t="shared" si="5"/>
        <v>5500</v>
      </c>
      <c r="N22" s="30">
        <f t="shared" si="6"/>
        <v>55000</v>
      </c>
      <c r="O22" s="31">
        <f t="shared" si="7"/>
        <v>590300</v>
      </c>
      <c r="P22" s="1"/>
    </row>
    <row r="23" spans="1:16" x14ac:dyDescent="0.25">
      <c r="A23" s="26">
        <v>7</v>
      </c>
      <c r="B23" s="27" t="s">
        <v>20</v>
      </c>
      <c r="C23" s="28" t="s">
        <v>27</v>
      </c>
      <c r="D23" s="29">
        <v>650000</v>
      </c>
      <c r="E23" s="27">
        <v>30</v>
      </c>
      <c r="F23" s="30">
        <f t="shared" si="9"/>
        <v>650000</v>
      </c>
      <c r="G23" s="30">
        <f t="shared" si="0"/>
        <v>67800</v>
      </c>
      <c r="H23" s="30">
        <f t="shared" si="1"/>
        <v>32500</v>
      </c>
      <c r="I23" s="30">
        <f t="shared" si="8"/>
        <v>750300</v>
      </c>
      <c r="J23" s="30">
        <f t="shared" si="2"/>
        <v>26000</v>
      </c>
      <c r="K23" s="30">
        <f t="shared" si="3"/>
        <v>26000</v>
      </c>
      <c r="L23" s="30">
        <f t="shared" si="4"/>
        <v>0</v>
      </c>
      <c r="M23" s="30">
        <f t="shared" si="5"/>
        <v>6500</v>
      </c>
      <c r="N23" s="30">
        <f t="shared" si="6"/>
        <v>58500</v>
      </c>
      <c r="O23" s="31">
        <f t="shared" si="7"/>
        <v>691800</v>
      </c>
      <c r="P23" s="1"/>
    </row>
    <row r="24" spans="1:16" x14ac:dyDescent="0.25">
      <c r="A24" s="26">
        <v>8</v>
      </c>
      <c r="B24" s="27" t="s">
        <v>20</v>
      </c>
      <c r="C24" s="28" t="s">
        <v>28</v>
      </c>
      <c r="D24" s="29">
        <v>3200000</v>
      </c>
      <c r="E24" s="27">
        <v>15</v>
      </c>
      <c r="F24" s="30">
        <f t="shared" si="9"/>
        <v>1600000</v>
      </c>
      <c r="G24" s="30">
        <f t="shared" si="0"/>
        <v>0</v>
      </c>
      <c r="H24" s="30">
        <f t="shared" si="1"/>
        <v>160000</v>
      </c>
      <c r="I24" s="30">
        <f t="shared" si="8"/>
        <v>3360000</v>
      </c>
      <c r="J24" s="30">
        <f t="shared" si="2"/>
        <v>128000</v>
      </c>
      <c r="K24" s="30">
        <f t="shared" si="3"/>
        <v>128000</v>
      </c>
      <c r="L24" s="30">
        <f t="shared" si="4"/>
        <v>0</v>
      </c>
      <c r="M24" s="30">
        <f t="shared" si="5"/>
        <v>16000</v>
      </c>
      <c r="N24" s="30">
        <f t="shared" si="6"/>
        <v>272000</v>
      </c>
      <c r="O24" s="31">
        <f t="shared" si="7"/>
        <v>3088000</v>
      </c>
      <c r="P24" s="1"/>
    </row>
    <row r="25" spans="1:16" x14ac:dyDescent="0.25">
      <c r="A25" s="26">
        <v>9</v>
      </c>
      <c r="B25" s="27" t="s">
        <v>19</v>
      </c>
      <c r="C25" s="28" t="s">
        <v>29</v>
      </c>
      <c r="D25" s="29">
        <v>750000</v>
      </c>
      <c r="E25" s="27">
        <v>30</v>
      </c>
      <c r="F25" s="30">
        <f t="shared" si="9"/>
        <v>750000</v>
      </c>
      <c r="G25" s="30">
        <f t="shared" si="0"/>
        <v>67800</v>
      </c>
      <c r="H25" s="30">
        <f t="shared" si="1"/>
        <v>37500</v>
      </c>
      <c r="I25" s="30">
        <f t="shared" si="8"/>
        <v>855300</v>
      </c>
      <c r="J25" s="30">
        <f t="shared" si="2"/>
        <v>30000</v>
      </c>
      <c r="K25" s="30">
        <f t="shared" si="3"/>
        <v>30000</v>
      </c>
      <c r="L25" s="30">
        <f t="shared" si="4"/>
        <v>0</v>
      </c>
      <c r="M25" s="30">
        <f t="shared" si="5"/>
        <v>7500</v>
      </c>
      <c r="N25" s="30">
        <f t="shared" si="6"/>
        <v>67500</v>
      </c>
      <c r="O25" s="31">
        <f t="shared" si="7"/>
        <v>787800</v>
      </c>
      <c r="P25" s="1"/>
    </row>
    <row r="26" spans="1:16" x14ac:dyDescent="0.25">
      <c r="A26" s="26">
        <v>10</v>
      </c>
      <c r="B26" s="27" t="s">
        <v>20</v>
      </c>
      <c r="C26" s="28" t="s">
        <v>30</v>
      </c>
      <c r="D26" s="29">
        <v>550000</v>
      </c>
      <c r="E26" s="27">
        <v>30</v>
      </c>
      <c r="F26" s="30">
        <f t="shared" si="9"/>
        <v>550000</v>
      </c>
      <c r="G26" s="30">
        <f t="shared" si="0"/>
        <v>67800</v>
      </c>
      <c r="H26" s="30">
        <f t="shared" si="1"/>
        <v>27500</v>
      </c>
      <c r="I26" s="30">
        <f t="shared" si="8"/>
        <v>645300</v>
      </c>
      <c r="J26" s="30">
        <f t="shared" si="2"/>
        <v>22000</v>
      </c>
      <c r="K26" s="30">
        <f t="shared" si="3"/>
        <v>22000</v>
      </c>
      <c r="L26" s="30">
        <f t="shared" si="4"/>
        <v>5500</v>
      </c>
      <c r="M26" s="30">
        <f t="shared" si="5"/>
        <v>5500</v>
      </c>
      <c r="N26" s="30">
        <f t="shared" si="6"/>
        <v>55000</v>
      </c>
      <c r="O26" s="31">
        <f t="shared" si="7"/>
        <v>590300</v>
      </c>
      <c r="P26" s="1"/>
    </row>
    <row r="27" spans="1:16" x14ac:dyDescent="0.25">
      <c r="A27" s="26">
        <v>11</v>
      </c>
      <c r="B27" s="27" t="s">
        <v>19</v>
      </c>
      <c r="C27" s="28" t="s">
        <v>31</v>
      </c>
      <c r="D27" s="29">
        <v>770000</v>
      </c>
      <c r="E27" s="27">
        <v>30</v>
      </c>
      <c r="F27" s="30">
        <f t="shared" si="9"/>
        <v>770000</v>
      </c>
      <c r="G27" s="30">
        <f t="shared" si="0"/>
        <v>67800</v>
      </c>
      <c r="H27" s="30">
        <f t="shared" si="1"/>
        <v>38500</v>
      </c>
      <c r="I27" s="30">
        <f t="shared" si="8"/>
        <v>876300</v>
      </c>
      <c r="J27" s="30">
        <f t="shared" si="2"/>
        <v>30800</v>
      </c>
      <c r="K27" s="30">
        <f t="shared" si="3"/>
        <v>30800</v>
      </c>
      <c r="L27" s="30">
        <f t="shared" si="4"/>
        <v>0</v>
      </c>
      <c r="M27" s="30">
        <f t="shared" si="5"/>
        <v>7700</v>
      </c>
      <c r="N27" s="30">
        <f t="shared" si="6"/>
        <v>69300</v>
      </c>
      <c r="O27" s="31">
        <f t="shared" si="7"/>
        <v>807000</v>
      </c>
      <c r="P27" s="1"/>
    </row>
    <row r="28" spans="1:16" x14ac:dyDescent="0.25">
      <c r="A28" s="26">
        <v>12</v>
      </c>
      <c r="B28" s="27" t="s">
        <v>19</v>
      </c>
      <c r="C28" s="28" t="s">
        <v>32</v>
      </c>
      <c r="D28" s="29">
        <v>556700</v>
      </c>
      <c r="E28" s="27">
        <v>20</v>
      </c>
      <c r="F28" s="30">
        <f>D28*E28/30</f>
        <v>371133.33333333331</v>
      </c>
      <c r="G28" s="30">
        <f t="shared" si="0"/>
        <v>45200</v>
      </c>
      <c r="H28" s="30">
        <f t="shared" si="1"/>
        <v>27835</v>
      </c>
      <c r="I28" s="30">
        <f t="shared" si="8"/>
        <v>629735</v>
      </c>
      <c r="J28" s="30">
        <f t="shared" si="2"/>
        <v>22268</v>
      </c>
      <c r="K28" s="30">
        <f t="shared" si="3"/>
        <v>22268</v>
      </c>
      <c r="L28" s="30">
        <f t="shared" si="4"/>
        <v>0</v>
      </c>
      <c r="M28" s="30">
        <f t="shared" si="5"/>
        <v>3711.333333333333</v>
      </c>
      <c r="N28" s="30">
        <f t="shared" si="6"/>
        <v>48247.333333333336</v>
      </c>
      <c r="O28" s="31">
        <f t="shared" si="7"/>
        <v>581487.66666666663</v>
      </c>
      <c r="P28" s="1"/>
    </row>
    <row r="29" spans="1:16" x14ac:dyDescent="0.25">
      <c r="A29" s="26">
        <v>13</v>
      </c>
      <c r="B29" s="27" t="s">
        <v>19</v>
      </c>
      <c r="C29" s="28" t="s">
        <v>33</v>
      </c>
      <c r="D29" s="29">
        <v>556700</v>
      </c>
      <c r="E29" s="27">
        <v>30</v>
      </c>
      <c r="F29" s="30">
        <f t="shared" si="9"/>
        <v>556700</v>
      </c>
      <c r="G29" s="30">
        <f t="shared" si="0"/>
        <v>67800</v>
      </c>
      <c r="H29" s="30">
        <f t="shared" si="1"/>
        <v>27835</v>
      </c>
      <c r="I29" s="30">
        <f t="shared" si="8"/>
        <v>652335</v>
      </c>
      <c r="J29" s="30">
        <f t="shared" si="2"/>
        <v>22268</v>
      </c>
      <c r="K29" s="30">
        <f t="shared" si="3"/>
        <v>22268</v>
      </c>
      <c r="L29" s="30">
        <f t="shared" si="4"/>
        <v>0</v>
      </c>
      <c r="M29" s="30">
        <f t="shared" si="5"/>
        <v>5567</v>
      </c>
      <c r="N29" s="30">
        <f t="shared" si="6"/>
        <v>50103</v>
      </c>
      <c r="O29" s="31">
        <f t="shared" si="7"/>
        <v>602232</v>
      </c>
      <c r="P29" s="1"/>
    </row>
    <row r="30" spans="1:16" x14ac:dyDescent="0.25">
      <c r="A30" s="26">
        <v>14</v>
      </c>
      <c r="B30" s="27" t="s">
        <v>19</v>
      </c>
      <c r="C30" s="28" t="s">
        <v>34</v>
      </c>
      <c r="D30" s="29">
        <v>556700</v>
      </c>
      <c r="E30" s="27">
        <v>15</v>
      </c>
      <c r="F30" s="30">
        <f>D30*E30/30</f>
        <v>278350</v>
      </c>
      <c r="G30" s="30">
        <f t="shared" si="0"/>
        <v>33900</v>
      </c>
      <c r="H30" s="30">
        <f t="shared" si="1"/>
        <v>27835</v>
      </c>
      <c r="I30" s="30">
        <f t="shared" si="8"/>
        <v>618435</v>
      </c>
      <c r="J30" s="30">
        <f t="shared" si="2"/>
        <v>22268</v>
      </c>
      <c r="K30" s="30">
        <f t="shared" si="3"/>
        <v>22268</v>
      </c>
      <c r="L30" s="30">
        <f t="shared" si="4"/>
        <v>0</v>
      </c>
      <c r="M30" s="30">
        <f t="shared" si="5"/>
        <v>2783.5</v>
      </c>
      <c r="N30" s="30">
        <f t="shared" si="6"/>
        <v>47319.5</v>
      </c>
      <c r="O30" s="31">
        <f t="shared" si="7"/>
        <v>571115.5</v>
      </c>
      <c r="P30" s="1"/>
    </row>
    <row r="31" spans="1:16" x14ac:dyDescent="0.25">
      <c r="A31" s="26">
        <v>15</v>
      </c>
      <c r="B31" s="27" t="s">
        <v>19</v>
      </c>
      <c r="C31" s="28" t="s">
        <v>35</v>
      </c>
      <c r="D31" s="29">
        <v>556700</v>
      </c>
      <c r="E31" s="27">
        <v>30</v>
      </c>
      <c r="F31" s="30">
        <f>D31*E31/30</f>
        <v>556700</v>
      </c>
      <c r="G31" s="30">
        <f t="shared" si="0"/>
        <v>67800</v>
      </c>
      <c r="H31" s="30">
        <f t="shared" si="1"/>
        <v>27835</v>
      </c>
      <c r="I31" s="30">
        <f t="shared" si="8"/>
        <v>652335</v>
      </c>
      <c r="J31" s="30">
        <f t="shared" si="2"/>
        <v>22268</v>
      </c>
      <c r="K31" s="30">
        <f t="shared" si="3"/>
        <v>22268</v>
      </c>
      <c r="L31" s="30">
        <f t="shared" si="4"/>
        <v>0</v>
      </c>
      <c r="M31" s="30">
        <f t="shared" si="5"/>
        <v>5567</v>
      </c>
      <c r="N31" s="30">
        <f t="shared" si="6"/>
        <v>50103</v>
      </c>
      <c r="O31" s="31">
        <f t="shared" si="7"/>
        <v>602232</v>
      </c>
      <c r="P31" s="1"/>
    </row>
    <row r="32" spans="1:16" ht="15.75" thickBot="1" x14ac:dyDescent="0.3">
      <c r="A32" s="32"/>
      <c r="B32" s="33"/>
      <c r="C32" s="33" t="s">
        <v>45</v>
      </c>
      <c r="D32" s="34">
        <f>SUM(D17:D31)</f>
        <v>12896800</v>
      </c>
      <c r="E32" s="35"/>
      <c r="F32" s="36">
        <f t="shared" ref="F32:M32" si="10">SUM(F17:F31)</f>
        <v>10597883.333333334</v>
      </c>
      <c r="G32" s="36">
        <f t="shared" si="10"/>
        <v>800040</v>
      </c>
      <c r="H32" s="36">
        <f t="shared" si="10"/>
        <v>644840</v>
      </c>
      <c r="I32" s="36">
        <f t="shared" si="10"/>
        <v>14341680</v>
      </c>
      <c r="J32" s="36">
        <f t="shared" si="10"/>
        <v>515872</v>
      </c>
      <c r="K32" s="36">
        <f t="shared" si="10"/>
        <v>515872</v>
      </c>
      <c r="L32" s="36">
        <f t="shared" si="10"/>
        <v>27500</v>
      </c>
      <c r="M32" s="36">
        <f t="shared" si="10"/>
        <v>105978.83333333333</v>
      </c>
      <c r="N32" s="36">
        <f t="shared" si="6"/>
        <v>1165222.8333333333</v>
      </c>
      <c r="O32" s="37">
        <f t="shared" si="7"/>
        <v>13176457.166666666</v>
      </c>
      <c r="P32" s="1"/>
    </row>
    <row r="33" spans="1:1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</sheetData>
  <mergeCells count="6">
    <mergeCell ref="E1:H1"/>
    <mergeCell ref="F15:H15"/>
    <mergeCell ref="J15:M15"/>
    <mergeCell ref="F8:H8"/>
    <mergeCell ref="F9:H9"/>
    <mergeCell ref="F10:H10"/>
  </mergeCells>
  <pageMargins left="0.25" right="0.25" top="0.75" bottom="0.75" header="0.3" footer="0.3"/>
  <pageSetup paperSize="9" orientation="landscape" r:id="rId1"/>
  <headerFooter>
    <oddHeader>&amp;CDISTRIBUCIONES FELCO LTDA</oddHeader>
    <oddFooter>&amp;CDISTRIBUCIONES FALCOTEL:6798000WWW.FALCO.COM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Fitec</dc:creator>
  <cp:lastModifiedBy>Auxiliarb2</cp:lastModifiedBy>
  <cp:lastPrinted>2012-04-12T04:09:18Z</cp:lastPrinted>
  <dcterms:created xsi:type="dcterms:W3CDTF">2012-03-31T01:33:51Z</dcterms:created>
  <dcterms:modified xsi:type="dcterms:W3CDTF">2012-04-26T20:17:06Z</dcterms:modified>
</cp:coreProperties>
</file>